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9000" firstSheet="1" activeTab="1"/>
  </bookViews>
  <sheets>
    <sheet name="Cognos_Office_Connection_Cache" sheetId="2" state="veryHidden" r:id="rId1"/>
    <sheet name="Факт АО &quot;НТГ&quot; 2024г." sheetId="1" r:id="rId2"/>
  </sheets>
  <definedNames>
    <definedName name="ID" localSheetId="0" hidden="1">"67ff0085-515e-4d18-84b6-37f9fe6061bf"</definedName>
    <definedName name="ID" localSheetId="1" hidden="1">"cbf904b7-f714-462d-b9ad-9fab0ac63637"</definedName>
    <definedName name="_xlnm.Print_Area" localSheetId="1">'Факт АО "НТГ" 2024г.'!$A$1:$O$17</definedName>
  </definedNames>
  <calcPr calcId="162913"/>
</workbook>
</file>

<file path=xl/calcChain.xml><?xml version="1.0" encoding="utf-8"?>
<calcChain xmlns="http://schemas.openxmlformats.org/spreadsheetml/2006/main">
  <c r="O8" i="1" l="1"/>
  <c r="O9" i="1"/>
  <c r="O10" i="1"/>
  <c r="O11" i="1"/>
  <c r="O14" i="1"/>
  <c r="O16" i="1"/>
  <c r="O17" i="1"/>
  <c r="O7" i="1"/>
  <c r="E24" i="1" l="1"/>
  <c r="C24" i="1" l="1"/>
  <c r="D24" i="1"/>
  <c r="F13" i="1" l="1"/>
  <c r="G13" i="1"/>
  <c r="H13" i="1"/>
  <c r="F9" i="1"/>
  <c r="F11" i="1" s="1"/>
  <c r="G9" i="1"/>
  <c r="G11" i="1" s="1"/>
  <c r="H9" i="1"/>
  <c r="H11" i="1" s="1"/>
  <c r="I13" i="1"/>
  <c r="J13" i="1"/>
  <c r="K13" i="1"/>
  <c r="M13" i="1"/>
  <c r="I9" i="1"/>
  <c r="I11" i="1" s="1"/>
  <c r="J9" i="1"/>
  <c r="J11" i="1" s="1"/>
  <c r="K9" i="1"/>
  <c r="L9" i="1"/>
  <c r="L11" i="1" s="1"/>
  <c r="M9" i="1"/>
  <c r="N13" i="1"/>
  <c r="N9" i="1"/>
  <c r="N11" i="1" s="1"/>
  <c r="D9" i="1"/>
  <c r="D11" i="1" s="1"/>
  <c r="E9" i="1"/>
  <c r="E11" i="1" s="1"/>
  <c r="D13" i="1"/>
  <c r="E13" i="1"/>
  <c r="C21" i="1"/>
  <c r="C22" i="1" s="1"/>
  <c r="D21" i="1"/>
  <c r="D22" i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/>
  <c r="L21" i="1"/>
  <c r="L22" i="1" s="1"/>
  <c r="M20" i="1"/>
  <c r="M21" i="1"/>
  <c r="M22" i="1" s="1"/>
  <c r="N21" i="1"/>
  <c r="N22" i="1" s="1"/>
  <c r="C13" i="1"/>
  <c r="C9" i="1"/>
  <c r="K11" i="1" l="1"/>
  <c r="J15" i="1"/>
  <c r="I15" i="1"/>
  <c r="N15" i="1"/>
  <c r="H15" i="1"/>
  <c r="G15" i="1"/>
  <c r="C11" i="1"/>
  <c r="C15" i="1"/>
  <c r="F15" i="1"/>
  <c r="E15" i="1"/>
  <c r="D15" i="1"/>
  <c r="M11" i="1"/>
  <c r="M15" i="1" s="1"/>
  <c r="K15" i="1" l="1"/>
  <c r="O12" i="1" l="1"/>
  <c r="L13" i="1"/>
  <c r="O13" i="1" s="1"/>
  <c r="L15" i="1" l="1"/>
  <c r="O15" i="1" s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<sst xmlns="http://schemas.openxmlformats.org/spreadsheetml/2006/main" count="38" uniqueCount="30">
  <si>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</si>
  <si>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</si>
  <si>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</si>
  <si>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</si>
  <si>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</si>
  <si>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</si>
  <si>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</si>
  <si>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</si>
  <si>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</si>
  <si>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</si>
  <si>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</si>
  <si>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</si>
  <si>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</si>
  <si>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</si>
  <si>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</si>
  <si>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</si>
  <si>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</si>
  <si>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</si>
  <si>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</si>
  <si>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</si>
  <si>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</si>
  <si>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</si>
  <si>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</si>
  <si>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</si>
  <si>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</si>
  <si>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</si>
  <si>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</si>
  <si>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</si>
  <si>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2024 год</t>
  </si>
  <si>
    <t>Фактические показатели отпуска тепловой энергии котельной 
АО "Норильсктрансгаз" в п. Тухард за 12 месяцев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</si>
</sst>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sz val="10"/>
      <color theme="0" tint="-4.9989318521683403E-2"/>
      <name val="Tahoma"/>
      <family val="2"/>
      <charset val="204"/>
    </font>
    <font>
      <i/>
      <sz val="14"/>
      <name val="Tahoma"/>
      <family val="2"/>
      <charset val="204"/>
    </font>
    <font>
      <sz val="14"/>
      <name val="Tahoma"/>
      <family val="2"/>
      <charset val="204"/>
    </font>
    <font>
      <sz val="1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9" fontId="12" fillId="0" borderId="13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12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0" borderId="2" xfId="0" applyNumberFormat="1" applyFont="1" applyFill="1" applyBorder="1" applyAlignment="1">
      <alignment horizontal="center" vertical="center"/>
    </xf>
    <xf numFmtId="169" fontId="12" fillId="0" borderId="2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9" fontId="2" fillId="0" borderId="27" xfId="0" applyNumberFormat="1" applyFont="1" applyFill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" fontId="12" fillId="0" borderId="1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169" fontId="2" fillId="0" borderId="2" xfId="0" applyNumberFormat="1" applyFont="1" applyFill="1" applyBorder="1" applyAlignment="1">
      <alignment horizontal="center" vertical="center"/>
    </xf>
    <xf numFmtId="4" fontId="12" fillId="0" borderId="6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 wrapText="1"/>
    </xf>
    <xf numFmtId="169" fontId="14" fillId="0" borderId="8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/>
    </xf>
    <xf numFmtId="169" fontId="12" fillId="0" borderId="24" xfId="0" applyNumberFormat="1" applyFont="1" applyFill="1" applyBorder="1" applyAlignment="1">
      <alignment horizontal="center" vertical="center" wrapText="1"/>
    </xf>
    <xf numFmtId="4" fontId="12" fillId="0" borderId="23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169" fontId="12" fillId="0" borderId="25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 wrapText="1"/>
    </xf>
    <xf numFmtId="169" fontId="12" fillId="0" borderId="23" xfId="0" applyNumberFormat="1" applyFont="1" applyBorder="1" applyAlignment="1">
      <alignment horizontal="center" vertical="center" wrapText="1"/>
    </xf>
    <xf numFmtId="169" fontId="12" fillId="0" borderId="7" xfId="0" applyNumberFormat="1" applyFont="1" applyBorder="1" applyAlignment="1">
      <alignment horizontal="center" vertical="center" wrapText="1"/>
    </xf>
    <xf numFmtId="169" fontId="12" fillId="0" borderId="9" xfId="0" applyNumberFormat="1" applyFont="1" applyBorder="1" applyAlignment="1">
      <alignment horizontal="center" vertical="center" wrapText="1"/>
    </xf>
    <xf numFmtId="169" fontId="12" fillId="0" borderId="23" xfId="0" applyNumberFormat="1" applyFont="1" applyFill="1" applyBorder="1" applyAlignment="1">
      <alignment horizontal="center" vertical="center" wrapText="1"/>
    </xf>
    <xf numFmtId="169" fontId="14" fillId="0" borderId="25" xfId="0" applyNumberFormat="1" applyFont="1" applyFill="1" applyBorder="1" applyAlignment="1">
      <alignment horizontal="center" vertical="center" wrapText="1"/>
    </xf>
    <xf numFmtId="169" fontId="14" fillId="0" borderId="9" xfId="0" applyNumberFormat="1" applyFont="1" applyFill="1" applyBorder="1" applyAlignment="1">
      <alignment horizontal="center" vertical="center" wrapText="1"/>
    </xf>
    <xf numFmtId="169" fontId="14" fillId="0" borderId="23" xfId="0" applyNumberFormat="1" applyFont="1" applyFill="1" applyBorder="1" applyAlignment="1">
      <alignment horizontal="center" vertical="center" wrapText="1"/>
    </xf>
    <xf numFmtId="169" fontId="12" fillId="0" borderId="23" xfId="0" applyNumberFormat="1" applyFont="1" applyFill="1" applyBorder="1" applyAlignment="1">
      <alignment horizontal="center" vertical="center"/>
    </xf>
    <xf numFmtId="169" fontId="12" fillId="0" borderId="7" xfId="0" applyNumberFormat="1" applyFont="1" applyFill="1" applyBorder="1" applyAlignment="1">
      <alignment horizontal="center" vertical="center"/>
    </xf>
    <xf numFmtId="169" fontId="12" fillId="0" borderId="26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69" fontId="2" fillId="0" borderId="9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Border="1" applyAlignment="1">
      <alignment horizontal="center" vertical="center" wrapText="1"/>
    </xf>
    <xf numFmtId="169" fontId="2" fillId="0" borderId="7" xfId="0" applyNumberFormat="1" applyFont="1" applyBorder="1" applyAlignment="1">
      <alignment horizontal="center" vertical="center" wrapText="1"/>
    </xf>
    <xf numFmtId="169" fontId="2" fillId="0" borderId="9" xfId="0" applyNumberFormat="1" applyFont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169" fontId="2" fillId="0" borderId="8" xfId="0" applyNumberFormat="1" applyFont="1" applyBorder="1" applyAlignment="1">
      <alignment horizontal="center" vertical="center" wrapText="1"/>
    </xf>
    <xf numFmtId="169" fontId="11" fillId="0" borderId="6" xfId="0" applyNumberFormat="1" applyFont="1" applyFill="1" applyBorder="1" applyAlignment="1">
      <alignment horizontal="center" vertical="center" wrapText="1"/>
    </xf>
    <xf numFmtId="169" fontId="11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/>
    </xf>
    <xf numFmtId="169" fontId="9" fillId="0" borderId="6" xfId="0" applyNumberFormat="1" applyFont="1" applyFill="1" applyBorder="1" applyAlignment="1">
      <alignment horizontal="center" vertical="center" wrapText="1"/>
    </xf>
    <xf numFmtId="169" fontId="9" fillId="0" borderId="7" xfId="0" applyNumberFormat="1" applyFont="1" applyFill="1" applyBorder="1" applyAlignment="1">
      <alignment horizontal="center" vertical="center" wrapText="1"/>
    </xf>
    <xf numFmtId="169" fontId="18" fillId="0" borderId="3" xfId="0" applyNumberFormat="1" applyFont="1" applyFill="1" applyBorder="1" applyAlignment="1">
      <alignment horizontal="center" vertical="center"/>
    </xf>
    <xf numFmtId="169" fontId="18" fillId="0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V15" sqref="V15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21" t="s">
        <v>29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0" t="s">
        <v>20</v>
      </c>
      <c r="I6" s="56" t="s">
        <v>22</v>
      </c>
      <c r="J6" s="57" t="s">
        <v>23</v>
      </c>
      <c r="K6" s="58" t="s">
        <v>24</v>
      </c>
      <c r="L6" s="59" t="s">
        <v>25</v>
      </c>
      <c r="M6" s="57" t="s">
        <v>26</v>
      </c>
      <c r="N6" s="70" t="s">
        <v>27</v>
      </c>
      <c r="O6" s="71" t="s">
        <v>28</v>
      </c>
    </row>
    <row r="7" spans="1:17" ht="44.45" customHeight="1" thickBot="1" x14ac:dyDescent="0.25">
      <c r="A7" s="28" t="s">
        <v>5</v>
      </c>
      <c r="B7" s="31" t="s">
        <v>6</v>
      </c>
      <c r="C7" s="75">
        <v>6124.7</v>
      </c>
      <c r="D7" s="76">
        <v>5643.1</v>
      </c>
      <c r="E7" s="77">
        <v>5569.6000000000013</v>
      </c>
      <c r="F7" s="92">
        <v>4347.7</v>
      </c>
      <c r="G7" s="61">
        <v>3406.400000000001</v>
      </c>
      <c r="H7" s="69">
        <v>1683.9</v>
      </c>
      <c r="I7" s="67">
        <v>704.5</v>
      </c>
      <c r="J7" s="61">
        <v>649</v>
      </c>
      <c r="K7" s="69">
        <v>2067.6</v>
      </c>
      <c r="L7" s="67">
        <v>4086.4</v>
      </c>
      <c r="M7" s="61">
        <v>5510.2</v>
      </c>
      <c r="N7" s="68">
        <v>5871.3</v>
      </c>
      <c r="O7" s="72">
        <f>SUM(C7:N7)</f>
        <v>45664.4</v>
      </c>
      <c r="P7" s="41"/>
    </row>
    <row r="8" spans="1:17" ht="44.45" customHeight="1" thickBot="1" x14ac:dyDescent="0.25">
      <c r="A8" s="24" t="s">
        <v>7</v>
      </c>
      <c r="B8" s="32" t="s">
        <v>6</v>
      </c>
      <c r="C8" s="78">
        <v>93</v>
      </c>
      <c r="D8" s="79">
        <v>58</v>
      </c>
      <c r="E8" s="80">
        <v>54</v>
      </c>
      <c r="F8" s="93">
        <v>53</v>
      </c>
      <c r="G8" s="79">
        <v>39</v>
      </c>
      <c r="H8" s="94">
        <v>22</v>
      </c>
      <c r="I8" s="108">
        <v>9</v>
      </c>
      <c r="J8" s="109">
        <v>10</v>
      </c>
      <c r="K8" s="110">
        <v>17</v>
      </c>
      <c r="L8" s="108">
        <v>48</v>
      </c>
      <c r="M8" s="109">
        <v>53</v>
      </c>
      <c r="N8" s="124">
        <v>82</v>
      </c>
      <c r="O8" s="72">
        <f t="shared" ref="O8:O17" si="0">SUM(C8:N8)</f>
        <v>538</v>
      </c>
      <c r="P8" s="41"/>
    </row>
    <row r="9" spans="1:17" s="10" customFormat="1" ht="44.45" customHeight="1" thickBot="1" x14ac:dyDescent="0.25">
      <c r="A9" s="25" t="s">
        <v>8</v>
      </c>
      <c r="B9" s="33" t="s">
        <v>6</v>
      </c>
      <c r="C9" s="81">
        <f>C7-C8</f>
        <v>6031.7</v>
      </c>
      <c r="D9" s="82">
        <f>D7-D8</f>
        <v>5585.1</v>
      </c>
      <c r="E9" s="83">
        <f>E7-E8</f>
        <v>5515.6000000000013</v>
      </c>
      <c r="F9" s="95">
        <f t="shared" ref="F9:H9" si="1">F7-F8</f>
        <v>4294.7</v>
      </c>
      <c r="G9" s="96">
        <f t="shared" si="1"/>
        <v>3367.400000000001</v>
      </c>
      <c r="H9" s="96">
        <f t="shared" si="1"/>
        <v>1661.9</v>
      </c>
      <c r="I9" s="81">
        <f t="shared" ref="I9:M9" si="2">I7-I8</f>
        <v>695.5</v>
      </c>
      <c r="J9" s="82">
        <f t="shared" si="2"/>
        <v>639</v>
      </c>
      <c r="K9" s="111">
        <f t="shared" si="2"/>
        <v>2050.6</v>
      </c>
      <c r="L9" s="81">
        <f t="shared" si="2"/>
        <v>4038.4</v>
      </c>
      <c r="M9" s="82">
        <f t="shared" si="2"/>
        <v>5457.2</v>
      </c>
      <c r="N9" s="83">
        <f t="shared" ref="N9" si="3">N7-N8</f>
        <v>5789.3</v>
      </c>
      <c r="O9" s="72">
        <f t="shared" si="0"/>
        <v>45126.400000000001</v>
      </c>
      <c r="P9" s="41"/>
      <c r="Q9" s="42"/>
    </row>
    <row r="10" spans="1:17" s="10" customFormat="1" ht="51" customHeight="1" thickBot="1" x14ac:dyDescent="0.25">
      <c r="A10" s="25" t="s">
        <v>16</v>
      </c>
      <c r="B10" s="33" t="s">
        <v>6</v>
      </c>
      <c r="C10" s="81">
        <v>566</v>
      </c>
      <c r="D10" s="82">
        <v>511</v>
      </c>
      <c r="E10" s="83">
        <v>566</v>
      </c>
      <c r="F10" s="97">
        <v>548</v>
      </c>
      <c r="G10" s="98">
        <v>566</v>
      </c>
      <c r="H10" s="99">
        <v>548</v>
      </c>
      <c r="I10" s="112">
        <v>184</v>
      </c>
      <c r="J10" s="113">
        <v>184</v>
      </c>
      <c r="K10" s="114">
        <v>548</v>
      </c>
      <c r="L10" s="112">
        <v>566</v>
      </c>
      <c r="M10" s="113">
        <v>548</v>
      </c>
      <c r="N10" s="125">
        <v>566</v>
      </c>
      <c r="O10" s="72">
        <f t="shared" si="0"/>
        <v>5901</v>
      </c>
      <c r="P10" s="41"/>
      <c r="Q10" s="42"/>
    </row>
    <row r="11" spans="1:17" s="10" customFormat="1" ht="51" customHeight="1" thickBot="1" x14ac:dyDescent="0.25">
      <c r="A11" s="25" t="s">
        <v>9</v>
      </c>
      <c r="B11" s="33" t="s">
        <v>6</v>
      </c>
      <c r="C11" s="81">
        <f>C9-C10</f>
        <v>5465.7</v>
      </c>
      <c r="D11" s="84">
        <f>D9-D10</f>
        <v>5074.1000000000004</v>
      </c>
      <c r="E11" s="85">
        <f>E9-E10</f>
        <v>4949.6000000000013</v>
      </c>
      <c r="F11" s="95">
        <f t="shared" ref="F11:H11" si="4">F9-F10</f>
        <v>3746.7</v>
      </c>
      <c r="G11" s="96">
        <f t="shared" si="4"/>
        <v>2801.400000000001</v>
      </c>
      <c r="H11" s="96">
        <f t="shared" si="4"/>
        <v>1113.9000000000001</v>
      </c>
      <c r="I11" s="81">
        <f t="shared" ref="I11:M11" si="5">I9-I10</f>
        <v>511.5</v>
      </c>
      <c r="J11" s="82">
        <f t="shared" si="5"/>
        <v>455</v>
      </c>
      <c r="K11" s="111">
        <f t="shared" si="5"/>
        <v>1502.6</v>
      </c>
      <c r="L11" s="81">
        <f t="shared" si="5"/>
        <v>3472.4</v>
      </c>
      <c r="M11" s="82">
        <f t="shared" si="5"/>
        <v>4909.2</v>
      </c>
      <c r="N11" s="83">
        <f t="shared" ref="N11" si="6">N9-N10</f>
        <v>5223.3</v>
      </c>
      <c r="O11" s="72">
        <f t="shared" si="0"/>
        <v>39225.400000000009</v>
      </c>
      <c r="P11" s="41"/>
      <c r="Q11" s="42"/>
    </row>
    <row r="12" spans="1:17" s="10" customFormat="1" ht="44.45" customHeight="1" thickBot="1" x14ac:dyDescent="0.25">
      <c r="A12" s="25" t="s">
        <v>10</v>
      </c>
      <c r="B12" s="33" t="s">
        <v>6</v>
      </c>
      <c r="C12" s="81">
        <v>485.52699999999999</v>
      </c>
      <c r="D12" s="84">
        <v>522.37900000000002</v>
      </c>
      <c r="E12" s="83">
        <v>555.10699999999997</v>
      </c>
      <c r="F12" s="100">
        <v>473.15100000000001</v>
      </c>
      <c r="G12" s="84">
        <v>442.14699999999999</v>
      </c>
      <c r="H12" s="96">
        <v>209.29599999999999</v>
      </c>
      <c r="I12" s="81">
        <v>110.91500000000001</v>
      </c>
      <c r="J12" s="82">
        <v>110.19</v>
      </c>
      <c r="K12" s="111">
        <v>78.701999999999998</v>
      </c>
      <c r="L12" s="81">
        <v>106.092</v>
      </c>
      <c r="M12" s="82">
        <v>133.154</v>
      </c>
      <c r="N12" s="128">
        <v>185.84</v>
      </c>
      <c r="O12" s="72">
        <f t="shared" si="0"/>
        <v>3412.5</v>
      </c>
      <c r="P12" s="41"/>
      <c r="Q12" s="42"/>
    </row>
    <row r="13" spans="1:17" s="10" customFormat="1" ht="44.45" customHeight="1" thickBot="1" x14ac:dyDescent="0.25">
      <c r="A13" s="26" t="s">
        <v>21</v>
      </c>
      <c r="B13" s="38" t="s">
        <v>6</v>
      </c>
      <c r="C13" s="86">
        <f t="shared" ref="C13:M13" si="7">C12-C14</f>
        <v>464.47800000000001</v>
      </c>
      <c r="D13" s="87">
        <f t="shared" si="7"/>
        <v>484.84500000000003</v>
      </c>
      <c r="E13" s="88">
        <f t="shared" si="7"/>
        <v>519.86099999999999</v>
      </c>
      <c r="F13" s="101">
        <f t="shared" si="7"/>
        <v>442.43600000000004</v>
      </c>
      <c r="G13" s="102">
        <f t="shared" si="7"/>
        <v>413.71600000000001</v>
      </c>
      <c r="H13" s="102">
        <f t="shared" si="7"/>
        <v>196.97499999999999</v>
      </c>
      <c r="I13" s="102">
        <f t="shared" si="7"/>
        <v>105.84200000000001</v>
      </c>
      <c r="J13" s="102">
        <f t="shared" si="7"/>
        <v>95.86099999999999</v>
      </c>
      <c r="K13" s="102">
        <f t="shared" si="7"/>
        <v>67.057000000000002</v>
      </c>
      <c r="L13" s="126">
        <f t="shared" si="7"/>
        <v>90.817999999999998</v>
      </c>
      <c r="M13" s="127">
        <f t="shared" si="7"/>
        <v>117.50099999999999</v>
      </c>
      <c r="N13" s="90">
        <f t="shared" ref="N13" si="8">N12-N14</f>
        <v>160.941</v>
      </c>
      <c r="O13" s="72">
        <f t="shared" si="0"/>
        <v>3160.3310000000001</v>
      </c>
      <c r="P13" s="41"/>
      <c r="Q13" s="42"/>
    </row>
    <row r="14" spans="1:17" s="23" customFormat="1" ht="32.450000000000003" customHeight="1" thickBot="1" x14ac:dyDescent="0.25">
      <c r="A14" s="26" t="s">
        <v>17</v>
      </c>
      <c r="B14" s="34" t="s">
        <v>6</v>
      </c>
      <c r="C14" s="86">
        <v>21.048999999999999</v>
      </c>
      <c r="D14" s="89">
        <v>37.533999999999999</v>
      </c>
      <c r="E14" s="90">
        <v>35.246000000000002</v>
      </c>
      <c r="F14" s="103">
        <v>30.715</v>
      </c>
      <c r="G14" s="87">
        <v>28.431000000000001</v>
      </c>
      <c r="H14" s="102">
        <v>12.321</v>
      </c>
      <c r="I14" s="115">
        <v>5.0730000000000004</v>
      </c>
      <c r="J14" s="116">
        <v>14.329000000000001</v>
      </c>
      <c r="K14" s="117">
        <v>11.645</v>
      </c>
      <c r="L14" s="129">
        <v>15.273999999999999</v>
      </c>
      <c r="M14" s="130">
        <v>15.653</v>
      </c>
      <c r="N14" s="90">
        <v>24.899000000000001</v>
      </c>
      <c r="O14" s="72">
        <f t="shared" si="0"/>
        <v>252.16900000000004</v>
      </c>
      <c r="P14" s="41"/>
      <c r="Q14" s="43"/>
    </row>
    <row r="15" spans="1:17" s="10" customFormat="1" ht="49.15" customHeight="1" thickBot="1" x14ac:dyDescent="0.25">
      <c r="A15" s="25" t="s">
        <v>15</v>
      </c>
      <c r="B15" s="33" t="s">
        <v>6</v>
      </c>
      <c r="C15" s="81">
        <f>C11-C13</f>
        <v>5001.2219999999998</v>
      </c>
      <c r="D15" s="82">
        <f t="shared" ref="D15:N15" si="9">D11-D13</f>
        <v>4589.2550000000001</v>
      </c>
      <c r="E15" s="83">
        <f t="shared" si="9"/>
        <v>4429.7390000000014</v>
      </c>
      <c r="F15" s="95">
        <f t="shared" si="9"/>
        <v>3304.2639999999997</v>
      </c>
      <c r="G15" s="84">
        <f t="shared" si="9"/>
        <v>2387.6840000000011</v>
      </c>
      <c r="H15" s="95">
        <f t="shared" si="9"/>
        <v>916.92500000000007</v>
      </c>
      <c r="I15" s="81">
        <f t="shared" si="9"/>
        <v>405.65800000000002</v>
      </c>
      <c r="J15" s="82">
        <f t="shared" si="9"/>
        <v>359.13900000000001</v>
      </c>
      <c r="K15" s="111">
        <f t="shared" si="9"/>
        <v>1435.5429999999999</v>
      </c>
      <c r="L15" s="81">
        <f t="shared" si="9"/>
        <v>3381.5819999999999</v>
      </c>
      <c r="M15" s="82">
        <f t="shared" si="9"/>
        <v>4791.6989999999996</v>
      </c>
      <c r="N15" s="83">
        <f t="shared" si="9"/>
        <v>5062.3590000000004</v>
      </c>
      <c r="O15" s="72">
        <f t="shared" si="0"/>
        <v>36065.069000000003</v>
      </c>
      <c r="P15" s="41"/>
      <c r="Q15" s="42"/>
    </row>
    <row r="16" spans="1:17" s="10" customFormat="1" ht="44.45" customHeight="1" thickBot="1" x14ac:dyDescent="0.25">
      <c r="A16" s="25" t="s">
        <v>11</v>
      </c>
      <c r="B16" s="33" t="s">
        <v>12</v>
      </c>
      <c r="C16" s="62">
        <v>909.88</v>
      </c>
      <c r="D16" s="64">
        <v>805.55</v>
      </c>
      <c r="E16" s="63">
        <v>783.75</v>
      </c>
      <c r="F16" s="104">
        <v>632.41999999999996</v>
      </c>
      <c r="G16" s="105">
        <v>515.66</v>
      </c>
      <c r="H16" s="91">
        <v>236.9</v>
      </c>
      <c r="I16" s="81">
        <v>79.95</v>
      </c>
      <c r="J16" s="82">
        <v>100.05</v>
      </c>
      <c r="K16" s="111">
        <v>339.44</v>
      </c>
      <c r="L16" s="62">
        <v>564.24</v>
      </c>
      <c r="M16" s="64">
        <v>734.83</v>
      </c>
      <c r="N16" s="83">
        <v>763.59</v>
      </c>
      <c r="O16" s="72">
        <f t="shared" si="0"/>
        <v>6466.2599999999993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65">
        <v>772</v>
      </c>
      <c r="D17" s="65">
        <v>681</v>
      </c>
      <c r="E17" s="66">
        <v>661</v>
      </c>
      <c r="F17" s="106">
        <v>534</v>
      </c>
      <c r="G17" s="65">
        <v>437</v>
      </c>
      <c r="H17" s="107">
        <v>201</v>
      </c>
      <c r="I17" s="118">
        <v>68</v>
      </c>
      <c r="J17" s="119">
        <v>85</v>
      </c>
      <c r="K17" s="120">
        <v>288</v>
      </c>
      <c r="L17" s="131">
        <v>477</v>
      </c>
      <c r="M17" s="132">
        <v>622</v>
      </c>
      <c r="N17" s="66">
        <v>644</v>
      </c>
      <c r="O17" s="72">
        <f t="shared" si="0"/>
        <v>5470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C20*D16</f>
        <v>949.42123000000004</v>
      </c>
      <c r="D21" s="50">
        <f>D17*D20</f>
        <v>802.62660000000005</v>
      </c>
      <c r="E21" s="12">
        <f>E20*E17</f>
        <v>779.9799999999999</v>
      </c>
      <c r="F21" s="52">
        <f>F20*F17</f>
        <v>628.57140000000004</v>
      </c>
      <c r="G21" s="53">
        <f>G20*G17</f>
        <v>513.78089999999997</v>
      </c>
      <c r="H21" s="53">
        <f t="shared" ref="H21:N21" si="10">H20*H17</f>
        <v>236.01419999999999</v>
      </c>
      <c r="I21" s="53">
        <f t="shared" si="10"/>
        <v>80.239999999999995</v>
      </c>
      <c r="J21" s="53">
        <f t="shared" si="10"/>
        <v>100.54650000000001</v>
      </c>
      <c r="K21" s="53">
        <f t="shared" si="10"/>
        <v>340.2432</v>
      </c>
      <c r="L21" s="53">
        <f t="shared" si="10"/>
        <v>564.86339999999996</v>
      </c>
      <c r="M21" s="53">
        <f t="shared" si="10"/>
        <v>733.95999999999992</v>
      </c>
      <c r="N21" s="53">
        <f t="shared" si="10"/>
        <v>759.92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11">C21-C16</f>
        <v>39.541230000000041</v>
      </c>
      <c r="D22" s="55" t="e">
        <f>D21-#REF!</f>
        <v>#REF!</v>
      </c>
      <c r="E22" s="55">
        <f t="shared" si="11"/>
        <v>-3.7700000000000955</v>
      </c>
      <c r="F22" s="55">
        <f t="shared" si="11"/>
        <v>-3.8485999999999194</v>
      </c>
      <c r="G22" s="55">
        <f t="shared" si="11"/>
        <v>-1.879099999999994</v>
      </c>
      <c r="H22" s="55">
        <f t="shared" si="11"/>
        <v>-0.88580000000001746</v>
      </c>
      <c r="I22" s="55">
        <f t="shared" si="11"/>
        <v>0.28999999999999204</v>
      </c>
      <c r="J22" s="55">
        <f t="shared" si="11"/>
        <v>0.49650000000001171</v>
      </c>
      <c r="K22" s="55">
        <f t="shared" si="11"/>
        <v>0.80320000000000391</v>
      </c>
      <c r="L22" s="55">
        <f t="shared" si="11"/>
        <v>0.62339999999994689</v>
      </c>
      <c r="M22" s="55">
        <f>M21-M16</f>
        <v>-0.87000000000011823</v>
      </c>
      <c r="N22" s="55">
        <f>N21-N16</f>
        <v>-3.6700000000000728</v>
      </c>
      <c r="O22" s="54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3"/>
      <c r="AC22" s="123"/>
      <c r="AD22" s="123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73">
        <f>C17*1.18</f>
        <v>910.95999999999992</v>
      </c>
      <c r="D24" s="74">
        <f>D17*1.1757</f>
        <v>800.65170000000001</v>
      </c>
      <c r="E24" s="74">
        <f>E17*1.1771</f>
        <v>778.06310000000008</v>
      </c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74"/>
      <c r="D25" s="74"/>
      <c r="E25" s="74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2024г.</vt:lpstr>
      <vt:lpstr>'Факт АО "НТГ" 2024г.'!Область_печати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2025-01-13T08:11:55Z</dcterms:modified>
</cp:coreProperties>
</file>